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O24"/>
  <c r="F24"/>
  <c r="E24"/>
  <c r="M24" s="1"/>
  <c r="L22"/>
  <c r="K22"/>
  <c r="G22"/>
  <c r="D22"/>
  <c r="R21"/>
  <c r="P21"/>
  <c r="M21"/>
  <c r="I21"/>
  <c r="H21"/>
  <c r="H22" s="1"/>
  <c r="R20"/>
  <c r="P20"/>
  <c r="P22" s="1"/>
  <c r="O20"/>
  <c r="O22" s="1"/>
  <c r="N20"/>
  <c r="N22" s="1"/>
  <c r="M20"/>
  <c r="M22" s="1"/>
  <c r="K20"/>
  <c r="J20"/>
  <c r="J22" s="1"/>
  <c r="I20"/>
  <c r="I22" s="1"/>
  <c r="H20"/>
  <c r="F20"/>
  <c r="F22" s="1"/>
  <c r="R18"/>
  <c r="P18"/>
  <c r="O18"/>
  <c r="N18"/>
  <c r="M18"/>
  <c r="J18"/>
  <c r="I18"/>
  <c r="H18"/>
  <c r="G18"/>
  <c r="F18"/>
  <c r="L16"/>
  <c r="C16"/>
  <c r="R15"/>
  <c r="E15"/>
  <c r="G15" s="1"/>
  <c r="R14"/>
  <c r="M14"/>
  <c r="E14"/>
  <c r="O14" s="1"/>
  <c r="R13"/>
  <c r="P13"/>
  <c r="J13"/>
  <c r="G13"/>
  <c r="F13"/>
  <c r="E13"/>
  <c r="N13" s="1"/>
  <c r="R12"/>
  <c r="E12"/>
  <c r="M12" s="1"/>
  <c r="D12"/>
  <c r="R11"/>
  <c r="K11"/>
  <c r="F11"/>
  <c r="E11"/>
  <c r="M11" s="1"/>
  <c r="R10"/>
  <c r="D10"/>
  <c r="E10" s="1"/>
  <c r="K8"/>
  <c r="C8"/>
  <c r="R7"/>
  <c r="E7"/>
  <c r="P7" s="1"/>
  <c r="R6"/>
  <c r="R8" s="1"/>
  <c r="N6"/>
  <c r="H6"/>
  <c r="G6"/>
  <c r="F6"/>
  <c r="E6"/>
  <c r="O6" s="1"/>
  <c r="K14" l="1"/>
  <c r="P12"/>
  <c r="I14"/>
  <c r="R22"/>
  <c r="K24"/>
  <c r="K12"/>
  <c r="H14"/>
  <c r="N14"/>
  <c r="J24"/>
  <c r="K16"/>
  <c r="R16"/>
  <c r="M6"/>
  <c r="P11"/>
  <c r="F12"/>
  <c r="M13"/>
  <c r="F14"/>
  <c r="G24"/>
  <c r="P24"/>
  <c r="P10"/>
  <c r="J10"/>
  <c r="E16"/>
  <c r="N10"/>
  <c r="G10"/>
  <c r="G16" s="1"/>
  <c r="I10"/>
  <c r="M10"/>
  <c r="M16" s="1"/>
  <c r="F10"/>
  <c r="F16" s="1"/>
  <c r="O10"/>
  <c r="R28"/>
  <c r="N8"/>
  <c r="O8"/>
  <c r="O7"/>
  <c r="O12"/>
  <c r="J15"/>
  <c r="J6"/>
  <c r="J8" s="1"/>
  <c r="P6"/>
  <c r="P8" s="1"/>
  <c r="G7"/>
  <c r="G8" s="1"/>
  <c r="M7"/>
  <c r="M8" s="1"/>
  <c r="I11"/>
  <c r="N11"/>
  <c r="I12"/>
  <c r="N12"/>
  <c r="I13"/>
  <c r="O13"/>
  <c r="P14"/>
  <c r="I15"/>
  <c r="D16"/>
  <c r="I24"/>
  <c r="N24"/>
  <c r="I7"/>
  <c r="H7"/>
  <c r="H8" s="1"/>
  <c r="N7"/>
  <c r="J11"/>
  <c r="O11"/>
  <c r="J12"/>
  <c r="I6"/>
  <c r="F7"/>
  <c r="F8" s="1"/>
  <c r="L7"/>
  <c r="L8" s="1"/>
  <c r="H11"/>
  <c r="H12"/>
  <c r="H13"/>
  <c r="J14"/>
  <c r="H24"/>
  <c r="O16" l="1"/>
  <c r="P16"/>
  <c r="J16"/>
  <c r="H16"/>
  <c r="I16"/>
  <c r="I8"/>
  <c r="N16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<sst xmlns="http://schemas.openxmlformats.org/spreadsheetml/2006/main" count="45" uniqueCount="39">
  <si>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</si>
  <si>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</si>
  <si>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</si>
  <si>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</si>
  <si>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</si>
  <si>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</si>
  <si>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</si>
  <si>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</si>
  <si>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</si>
  <si>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</si>
  <si>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</si>
  <si>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</si>
  <si>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</si>
  <si>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</si>
  <si>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</si>
  <si>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</si>
  <si>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</si>
  <si>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</si>
  <si>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</si>
  <si>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</si>
  <si>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</si>
  <si>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</si>
  <si>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</si>
  <si>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МБОУ "Урагинская СОШ"</t>
  </si>
  <si>
    <t>сумма</t>
  </si>
  <si>
    <t>3.хлеб</t>
  </si>
  <si>
    <t>всего грамм</t>
  </si>
  <si>
    <t>1.каша гречневая</t>
  </si>
  <si>
    <t>крупа гречневая</t>
  </si>
  <si>
    <t>масло сливочное</t>
  </si>
  <si>
    <t>2.гуляш из говядины</t>
  </si>
  <si>
    <t>мясо говядины</t>
  </si>
  <si>
    <t>мука</t>
  </si>
  <si>
    <t>томат</t>
  </si>
  <si>
    <t>масло растительное</t>
  </si>
  <si>
    <t>4.компот</t>
  </si>
  <si>
    <t>сухофрукты</t>
  </si>
  <si>
    <t>6.соль</t>
  </si>
  <si>
    <t>5.яблоки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</si>
</sst>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164" fontId="7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0" fontId="10" fillId="0" borderId="2" xfId="1" applyNumberFormat="1" applyFont="1" applyFill="1" applyBorder="1" applyAlignment="1" applyProtection="1">
      <alignment horizontal="left" vertical="top" wrapText="1"/>
    </xf>
    <xf numFmtId="2" fontId="20" fillId="0" borderId="1" xfId="0" applyNumberFormat="1" applyFont="1" applyBorder="1"/>
    <xf numFmtId="0" fontId="21" fillId="0" borderId="1" xfId="0" applyFont="1" applyBorder="1"/>
    <xf numFmtId="2" fontId="2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2" fontId="9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9" fillId="2" borderId="2" xfId="1" applyNumberFormat="1" applyFont="1" applyFill="1" applyBorder="1" applyAlignment="1" applyProtection="1">
      <alignment horizontal="center" vertical="center"/>
    </xf>
    <xf numFmtId="0" fontId="19" fillId="2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0" fontId="17" fillId="2" borderId="7" xfId="1" applyNumberFormat="1" applyFont="1" applyFill="1" applyBorder="1" applyAlignment="1" applyProtection="1">
      <alignment horizontal="center" vertical="top" wrapText="1"/>
    </xf>
    <xf numFmtId="0" fontId="17" fillId="2" borderId="6" xfId="1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7" xfId="1" applyNumberFormat="1" applyFont="1" applyFill="1" applyBorder="1" applyAlignment="1" applyProtection="1">
      <alignment horizontal="center" vertical="top"/>
    </xf>
    <xf numFmtId="0" fontId="18" fillId="2" borderId="6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J12" sqref="J12"/>
    </sheetView>
  </sheetViews>
  <sheetFormatPr defaultRowHeight="14.4"/>
  <cols>
    <col min="1" max="1" width="5.55468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0" t="s">
        <v>23</v>
      </c>
      <c r="C1" s="20"/>
      <c r="D1" s="20"/>
      <c r="E1" s="20"/>
      <c r="F1" s="20"/>
      <c r="G1" s="20"/>
      <c r="H1" s="20"/>
      <c r="I1" s="20" t="s">
        <v>1</v>
      </c>
      <c r="J1" s="21">
        <v>44634</v>
      </c>
      <c r="K1" s="22"/>
      <c r="L1" s="22"/>
      <c r="M1" s="22"/>
      <c r="N1" s="22"/>
      <c r="O1" s="22"/>
      <c r="P1" s="22"/>
      <c r="Q1" s="22"/>
      <c r="R1" s="22"/>
    </row>
    <row r="2" spans="1:18" ht="33" customHeight="1">
      <c r="A2" s="4"/>
      <c r="B2" s="49" t="s">
        <v>5</v>
      </c>
      <c r="C2" s="50" t="s">
        <v>26</v>
      </c>
      <c r="D2" s="59" t="s">
        <v>6</v>
      </c>
      <c r="E2" s="59" t="s">
        <v>7</v>
      </c>
      <c r="F2" s="34" t="s">
        <v>2</v>
      </c>
      <c r="G2" s="34" t="s">
        <v>3</v>
      </c>
      <c r="H2" s="34" t="s">
        <v>4</v>
      </c>
      <c r="I2" s="34" t="s">
        <v>8</v>
      </c>
      <c r="J2" s="40" t="s">
        <v>9</v>
      </c>
      <c r="K2" s="40"/>
      <c r="L2" s="40"/>
      <c r="M2" s="40" t="s">
        <v>10</v>
      </c>
      <c r="N2" s="40"/>
      <c r="O2" s="40"/>
      <c r="P2" s="40"/>
      <c r="Q2" s="37" t="s">
        <v>11</v>
      </c>
      <c r="R2" s="56" t="s">
        <v>24</v>
      </c>
    </row>
    <row r="3" spans="1:18" ht="24" customHeight="1">
      <c r="A3" s="4"/>
      <c r="B3" s="49"/>
      <c r="C3" s="51"/>
      <c r="D3" s="60"/>
      <c r="E3" s="60"/>
      <c r="F3" s="35"/>
      <c r="G3" s="35"/>
      <c r="H3" s="35"/>
      <c r="I3" s="35"/>
      <c r="J3" s="34" t="s">
        <v>12</v>
      </c>
      <c r="K3" s="38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57"/>
    </row>
    <row r="4" spans="1:18" ht="24" customHeight="1">
      <c r="A4" s="4"/>
      <c r="B4" s="23"/>
      <c r="C4" s="52"/>
      <c r="D4" s="61"/>
      <c r="E4" s="61"/>
      <c r="F4" s="36"/>
      <c r="G4" s="36"/>
      <c r="H4" s="36"/>
      <c r="I4" s="36"/>
      <c r="J4" s="36"/>
      <c r="K4" s="39"/>
      <c r="L4" s="36"/>
      <c r="M4" s="36"/>
      <c r="N4" s="36"/>
      <c r="O4" s="36"/>
      <c r="P4" s="36"/>
      <c r="Q4" s="36"/>
      <c r="R4" s="58"/>
    </row>
    <row r="5" spans="1:18" s="7" customFormat="1" ht="19.2" customHeight="1">
      <c r="A5" s="17"/>
      <c r="B5" s="53" t="s">
        <v>27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8" customFormat="1" ht="22.2" customHeight="1">
      <c r="A6" s="17"/>
      <c r="B6" s="15" t="s">
        <v>28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4">
        <f>C6/1000*85</f>
        <v>4.25</v>
      </c>
    </row>
    <row r="7" spans="1:18" s="9" customFormat="1" ht="19.5" customHeight="1">
      <c r="A7" s="17"/>
      <c r="B7" s="15" t="s">
        <v>29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4">
        <f>C7/1000*480</f>
        <v>7.1999999999999993</v>
      </c>
    </row>
    <row r="8" spans="1:18" s="8" customFormat="1" ht="22.2" customHeight="1">
      <c r="A8" s="17"/>
      <c r="B8" s="17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8" customFormat="1" ht="22.2" customHeight="1">
      <c r="A9" s="4"/>
      <c r="B9" s="41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10" customFormat="1" ht="22.2" customHeight="1">
      <c r="A10" s="17"/>
      <c r="B10" s="15" t="s">
        <v>31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7" customFormat="1" ht="18">
      <c r="A11" s="17"/>
      <c r="B11" s="15" t="s">
        <v>21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1" customFormat="1" ht="22.2" customHeight="1">
      <c r="A12" s="17"/>
      <c r="B12" s="15" t="s">
        <v>22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2" customFormat="1" ht="22.2" customHeight="1">
      <c r="A13" s="6"/>
      <c r="B13" s="24" t="s">
        <v>32</v>
      </c>
      <c r="C13" s="24">
        <v>10</v>
      </c>
      <c r="D13" s="24">
        <v>0</v>
      </c>
      <c r="E13" s="24">
        <f>C13-D13</f>
        <v>10</v>
      </c>
      <c r="F13" s="24">
        <f>E13*7.9%</f>
        <v>0.79</v>
      </c>
      <c r="G13" s="24">
        <f>E13*1%</f>
        <v>0.1</v>
      </c>
      <c r="H13" s="24">
        <f>E13*48.1%</f>
        <v>4.8100000000000005</v>
      </c>
      <c r="I13" s="24">
        <f>E13*239%</f>
        <v>23.900000000000002</v>
      </c>
      <c r="J13" s="24">
        <f>E13*0.16%</f>
        <v>1.6E-2</v>
      </c>
      <c r="K13" s="24">
        <v>0</v>
      </c>
      <c r="L13" s="24">
        <v>0</v>
      </c>
      <c r="M13" s="24">
        <f>E13*23%</f>
        <v>2.3000000000000003</v>
      </c>
      <c r="N13" s="24">
        <f>E13*87%</f>
        <v>8.6999999999999993</v>
      </c>
      <c r="O13" s="24">
        <f>E13*33%</f>
        <v>3.3000000000000003</v>
      </c>
      <c r="P13" s="24">
        <f>E13*2%</f>
        <v>0.2</v>
      </c>
      <c r="Q13" s="24">
        <v>30</v>
      </c>
      <c r="R13" s="24">
        <f>C13/1000*30</f>
        <v>0.3</v>
      </c>
    </row>
    <row r="14" spans="1:18" s="12" customFormat="1">
      <c r="A14" s="25"/>
      <c r="B14" s="26" t="s">
        <v>33</v>
      </c>
      <c r="C14" s="26">
        <v>3</v>
      </c>
      <c r="D14" s="26">
        <v>0</v>
      </c>
      <c r="E14" s="26">
        <f>SUM(C14:D14)</f>
        <v>3</v>
      </c>
      <c r="F14" s="26">
        <f>E14*1%</f>
        <v>0.03</v>
      </c>
      <c r="G14" s="26">
        <v>0</v>
      </c>
      <c r="H14" s="26">
        <f>E14*3.5%</f>
        <v>0.10500000000000001</v>
      </c>
      <c r="I14" s="26">
        <f>E14*19%</f>
        <v>0.57000000000000006</v>
      </c>
      <c r="J14" s="26">
        <f>E14*0.03%</f>
        <v>8.9999999999999998E-4</v>
      </c>
      <c r="K14" s="26">
        <f>E14*10%</f>
        <v>0.30000000000000004</v>
      </c>
      <c r="L14" s="26">
        <v>0</v>
      </c>
      <c r="M14" s="26">
        <f>C14*7%</f>
        <v>0.21000000000000002</v>
      </c>
      <c r="N14" s="26">
        <f>E14*32%</f>
        <v>0.96</v>
      </c>
      <c r="O14" s="26">
        <f>E14*12%</f>
        <v>0.36</v>
      </c>
      <c r="P14" s="26">
        <f>E14*0.7%</f>
        <v>2.0999999999999998E-2</v>
      </c>
      <c r="Q14" s="26">
        <v>150</v>
      </c>
      <c r="R14" s="26">
        <f>C14/1000*150</f>
        <v>0.45</v>
      </c>
    </row>
    <row r="15" spans="1:18" s="12" customFormat="1" ht="18">
      <c r="A15" s="17"/>
      <c r="B15" s="15" t="s">
        <v>34</v>
      </c>
      <c r="C15" s="2">
        <v>10</v>
      </c>
      <c r="D15" s="2">
        <v>0</v>
      </c>
      <c r="E15" s="2">
        <f>SUM(C15:D15)</f>
        <v>10</v>
      </c>
      <c r="F15" s="2">
        <v>0</v>
      </c>
      <c r="G15" s="16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2" customFormat="1" ht="18">
      <c r="A16" s="27"/>
      <c r="B16" s="28" t="s">
        <v>19</v>
      </c>
      <c r="C16" s="29">
        <f t="shared" ref="C16:P16" si="1">SUM(C10:C15)</f>
        <v>131</v>
      </c>
      <c r="D16" s="29">
        <f t="shared" si="1"/>
        <v>24.68</v>
      </c>
      <c r="E16" s="29">
        <f t="shared" si="1"/>
        <v>106.32</v>
      </c>
      <c r="F16" s="29">
        <f t="shared" si="1"/>
        <v>9.5630000000000006</v>
      </c>
      <c r="G16" s="29">
        <f t="shared" si="1"/>
        <v>17.1556</v>
      </c>
      <c r="H16" s="29">
        <f t="shared" si="1"/>
        <v>8.117560000000001</v>
      </c>
      <c r="I16" s="29">
        <f t="shared" si="1"/>
        <v>135.60339999999999</v>
      </c>
      <c r="J16" s="29">
        <f t="shared" si="1"/>
        <v>7.0875999999999995E-2</v>
      </c>
      <c r="K16" s="29">
        <f t="shared" si="1"/>
        <v>3.266</v>
      </c>
      <c r="L16" s="29">
        <f t="shared" si="1"/>
        <v>0</v>
      </c>
      <c r="M16" s="29">
        <f t="shared" si="1"/>
        <v>22.423999999999999</v>
      </c>
      <c r="N16" s="29">
        <f t="shared" si="1"/>
        <v>114.8236</v>
      </c>
      <c r="O16" s="29">
        <f t="shared" si="1"/>
        <v>23.4176</v>
      </c>
      <c r="P16" s="29">
        <f t="shared" si="1"/>
        <v>1.7076</v>
      </c>
      <c r="Q16" s="29"/>
      <c r="R16" s="29">
        <f>SUM(R10:R15)</f>
        <v>33.150000000000006</v>
      </c>
    </row>
    <row r="17" spans="1:18" s="12" customFormat="1" ht="21">
      <c r="A17" s="4"/>
      <c r="B17" s="44" t="s">
        <v>25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s="12" customFormat="1" ht="18">
      <c r="A18" s="4"/>
      <c r="B18" s="5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3" customFormat="1" ht="21">
      <c r="A19" s="4"/>
      <c r="B19" s="44" t="s">
        <v>35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s="14" customFormat="1" ht="18">
      <c r="A20" s="4"/>
      <c r="B20" s="2" t="s">
        <v>36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s="14" customFormat="1" ht="18">
      <c r="A21" s="4"/>
      <c r="B21" s="2" t="s">
        <v>20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s="7" customFormat="1" ht="18">
      <c r="A22" s="4"/>
      <c r="B22" s="5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s="14" customFormat="1" ht="21">
      <c r="A23" s="6"/>
      <c r="B23" s="44" t="s">
        <v>38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4" customFormat="1" ht="18">
      <c r="A24" s="6"/>
      <c r="B24" s="5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s="14" customFormat="1" ht="21">
      <c r="A25" s="4"/>
      <c r="B25" s="31" t="s">
        <v>37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1:18" ht="18">
      <c r="A26" s="4"/>
      <c r="B26" s="5" t="s">
        <v>19</v>
      </c>
      <c r="C26" s="18">
        <v>3</v>
      </c>
      <c r="D26" s="3">
        <v>0</v>
      </c>
      <c r="E26" s="18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8">
        <f>C26/1000*20</f>
        <v>0.06</v>
      </c>
    </row>
    <row r="27" spans="1:18" ht="18">
      <c r="A27" s="4"/>
      <c r="B27" s="5"/>
      <c r="C27" s="18"/>
      <c r="D27" s="3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</row>
    <row r="28" spans="1:18" s="14" customFormat="1" ht="19.2" customHeight="1">
      <c r="A28" s="30"/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>R26+R24+R22+R18+R16+R8</f>
        <v>61.010000000000005</v>
      </c>
    </row>
  </sheetData>
  <mergeCells count="25"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B25:R25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B9:R9"/>
    <mergeCell ref="B17:R17"/>
    <mergeCell ref="B23:R23"/>
    <mergeCell ref="F2:F4"/>
    <mergeCell ref="B2:B3"/>
    <mergeCell ref="C2:C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2022-03-15T17:06:01Z</dcterms:modified>
</cp:coreProperties>
</file>