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" i="1"/>
  <c r="C18"/>
  <c r="R17"/>
  <c r="J17"/>
  <c r="I17"/>
  <c r="G17"/>
  <c r="R16"/>
  <c r="D16"/>
  <c r="E16" s="1"/>
  <c r="R15"/>
  <c r="R18" s="1"/>
  <c r="E15"/>
  <c r="G15" s="1"/>
  <c r="R14"/>
  <c r="E14"/>
  <c r="O14" s="1"/>
  <c r="D14"/>
  <c r="D18" l="1"/>
  <c r="M16"/>
  <c r="H16"/>
  <c r="O16"/>
  <c r="J16"/>
  <c r="G16"/>
  <c r="N16"/>
  <c r="I16"/>
  <c r="F16"/>
  <c r="P16"/>
  <c r="K16"/>
  <c r="O18"/>
  <c r="N14"/>
  <c r="E18"/>
  <c r="G14"/>
  <c r="K14"/>
  <c r="P14"/>
  <c r="I15"/>
  <c r="I14"/>
  <c r="H14"/>
  <c r="M14"/>
  <c r="J15"/>
  <c r="F14"/>
  <c r="J14"/>
  <c r="F18" l="1"/>
  <c r="I18"/>
  <c r="J18"/>
  <c r="H18"/>
  <c r="K18"/>
  <c r="G18"/>
  <c r="M18"/>
  <c r="P18"/>
  <c r="N18"/>
  <c r="F20" l="1"/>
  <c r="G20"/>
  <c r="H20"/>
  <c r="I20"/>
  <c r="J20"/>
  <c r="M20"/>
  <c r="N20"/>
  <c r="O20"/>
  <c r="P20"/>
  <c r="R20"/>
  <c r="E22"/>
  <c r="F22" s="1"/>
  <c r="R22"/>
  <c r="R6"/>
  <c r="R24"/>
  <c r="E24"/>
  <c r="D12"/>
  <c r="R11"/>
  <c r="E11"/>
  <c r="O11" s="1"/>
  <c r="K9"/>
  <c r="R8"/>
  <c r="E8"/>
  <c r="P8" s="1"/>
  <c r="R7"/>
  <c r="E7"/>
  <c r="O7" s="1"/>
  <c r="E6"/>
  <c r="N6" s="1"/>
  <c r="H22" l="1"/>
  <c r="G22"/>
  <c r="I22"/>
  <c r="R9"/>
  <c r="F11"/>
  <c r="F12" s="1"/>
  <c r="M7"/>
  <c r="H7"/>
  <c r="J11"/>
  <c r="N7"/>
  <c r="N11"/>
  <c r="N12" s="1"/>
  <c r="G7"/>
  <c r="O12"/>
  <c r="R12"/>
  <c r="I8"/>
  <c r="H6"/>
  <c r="N8"/>
  <c r="M11"/>
  <c r="G6"/>
  <c r="K6"/>
  <c r="O6"/>
  <c r="F7"/>
  <c r="J7"/>
  <c r="J9" s="1"/>
  <c r="P7"/>
  <c r="P9" s="1"/>
  <c r="G8"/>
  <c r="M8"/>
  <c r="H11"/>
  <c r="L11"/>
  <c r="P11"/>
  <c r="I6"/>
  <c r="M6"/>
  <c r="O8"/>
  <c r="O9" s="1"/>
  <c r="L6"/>
  <c r="P6"/>
  <c r="H8"/>
  <c r="I11"/>
  <c r="F6"/>
  <c r="J6"/>
  <c r="I7"/>
  <c r="F8"/>
  <c r="L8"/>
  <c r="L9" s="1"/>
  <c r="G11"/>
  <c r="K11"/>
  <c r="K12" s="1"/>
  <c r="H9" l="1"/>
  <c r="H12"/>
  <c r="L12"/>
  <c r="J12"/>
  <c r="G12"/>
  <c r="M9"/>
  <c r="N9"/>
  <c r="I12"/>
  <c r="P12"/>
  <c r="G9"/>
  <c r="M12"/>
  <c r="F9"/>
  <c r="I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<sst xmlns="http://schemas.openxmlformats.org/spreadsheetml/2006/main" count="44" uniqueCount="39">
  <si>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</si>
  <si>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</si>
  <si>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</si>
  <si>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</si>
  <si>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</si>
  <si>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</si>
  <si>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</si>
  <si>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</si>
  <si>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</si>
  <si>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</si>
  <si>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</si>
  <si>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</si>
  <si>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</si>
  <si>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</si>
  <si>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</si>
  <si>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</si>
  <si>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</si>
  <si>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</si>
  <si>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</si>
  <si>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</si>
  <si>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</si>
  <si>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масло сливочное</t>
  </si>
  <si>
    <t>всего грамм</t>
  </si>
  <si>
    <t>сумма</t>
  </si>
  <si>
    <t>молоко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</si>
  <si>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</si>
  <si>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</si>
  <si>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</si>
  <si>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</si>
  <si>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</si>
  <si>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</si>
  <si>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</si>
  <si>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</si>
  <si>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</si>
  <si>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</si>
  <si>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</si>
  <si>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 xml:space="preserve">     2.яйцо</t>
  </si>
  <si>
    <t>яйцо</t>
  </si>
  <si>
    <t>10.03.2022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</si>
</sst>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4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I15" sqref="I15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3" t="s">
        <v>20</v>
      </c>
      <c r="C1" s="13"/>
      <c r="D1" s="13"/>
      <c r="E1" s="13"/>
      <c r="F1" s="13"/>
      <c r="G1" s="13"/>
      <c r="H1" s="13"/>
      <c r="I1" s="13" t="s">
        <v>1</v>
      </c>
      <c r="J1" s="15" t="s">
        <v>38</v>
      </c>
      <c r="K1" s="14"/>
      <c r="L1" s="14"/>
      <c r="M1" s="14"/>
      <c r="N1" s="14"/>
      <c r="O1" s="14"/>
      <c r="P1" s="14"/>
      <c r="Q1" s="14"/>
      <c r="R1" s="14"/>
    </row>
    <row r="2" spans="1:18" ht="33" customHeight="1">
      <c r="A2" s="38"/>
      <c r="B2" s="36" t="s">
        <v>5</v>
      </c>
      <c r="C2" s="40" t="s">
        <v>22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56" t="s">
        <v>11</v>
      </c>
      <c r="R2" s="47" t="s">
        <v>23</v>
      </c>
    </row>
    <row r="3" spans="1:18" ht="24" customHeight="1">
      <c r="A3" s="39"/>
      <c r="B3" s="37"/>
      <c r="C3" s="41"/>
      <c r="D3" s="53"/>
      <c r="E3" s="53"/>
      <c r="F3" s="55"/>
      <c r="G3" s="55"/>
      <c r="H3" s="55"/>
      <c r="I3" s="55"/>
      <c r="J3" s="50" t="s">
        <v>12</v>
      </c>
      <c r="K3" s="68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57"/>
      <c r="R3" s="48"/>
    </row>
    <row r="4" spans="1:18" ht="24" customHeight="1">
      <c r="A4" s="16"/>
      <c r="B4" s="17"/>
      <c r="C4" s="42"/>
      <c r="D4" s="54"/>
      <c r="E4" s="54"/>
      <c r="F4" s="51"/>
      <c r="G4" s="51"/>
      <c r="H4" s="51"/>
      <c r="I4" s="51"/>
      <c r="J4" s="51"/>
      <c r="K4" s="69"/>
      <c r="L4" s="51"/>
      <c r="M4" s="51"/>
      <c r="N4" s="51"/>
      <c r="O4" s="51"/>
      <c r="P4" s="51"/>
      <c r="Q4" s="58"/>
      <c r="R4" s="49"/>
    </row>
    <row r="5" spans="1:18" s="6" customFormat="1" ht="19.2" customHeight="1">
      <c r="A5" s="18"/>
      <c r="B5" s="44" t="s">
        <v>26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2" customHeight="1">
      <c r="A6" s="18"/>
      <c r="B6" s="19" t="s">
        <v>24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0">
        <f>C6/1000*110</f>
        <v>6.6</v>
      </c>
    </row>
    <row r="7" spans="1:18" s="8" customFormat="1" ht="19.2" customHeight="1">
      <c r="A7" s="18"/>
      <c r="B7" s="19" t="s">
        <v>27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8"/>
      <c r="B8" s="19" t="s">
        <v>21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0">
        <f>C8/1000*480</f>
        <v>7.1999999999999993</v>
      </c>
    </row>
    <row r="9" spans="1:18" s="7" customFormat="1" ht="22.2" customHeight="1">
      <c r="A9" s="18"/>
      <c r="B9" s="18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8"/>
      <c r="B10" s="65" t="s">
        <v>36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s="6" customFormat="1" ht="18">
      <c r="A11" s="18"/>
      <c r="B11" s="19" t="s">
        <v>37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0">
        <f>C11/1000*110</f>
        <v>6.6</v>
      </c>
    </row>
    <row r="12" spans="1:18" s="10" customFormat="1" ht="18">
      <c r="A12" s="5"/>
      <c r="B12" s="4" t="s">
        <v>19</v>
      </c>
      <c r="C12" s="3">
        <v>60</v>
      </c>
      <c r="D12" s="3">
        <f>SUM(D10:D11)</f>
        <v>0</v>
      </c>
      <c r="E12" s="3">
        <v>60</v>
      </c>
      <c r="F12" s="3">
        <f t="shared" ref="F12:P12" si="1">SUM(F10:F11)</f>
        <v>1.6799999999999997</v>
      </c>
      <c r="G12" s="3">
        <f t="shared" si="1"/>
        <v>1.92</v>
      </c>
      <c r="H12" s="3">
        <f t="shared" si="1"/>
        <v>2.82</v>
      </c>
      <c r="I12" s="3">
        <f t="shared" si="1"/>
        <v>34.799999999999997</v>
      </c>
      <c r="J12" s="3">
        <f t="shared" si="1"/>
        <v>2.4</v>
      </c>
      <c r="K12" s="3">
        <f t="shared" si="1"/>
        <v>0.78</v>
      </c>
      <c r="L12" s="3">
        <f t="shared" si="1"/>
        <v>6.0000000000000001E-3</v>
      </c>
      <c r="M12" s="3">
        <f t="shared" si="1"/>
        <v>72</v>
      </c>
      <c r="N12" s="3">
        <f t="shared" si="1"/>
        <v>54</v>
      </c>
      <c r="O12" s="3">
        <f t="shared" si="1"/>
        <v>8.4</v>
      </c>
      <c r="P12" s="3">
        <f t="shared" si="1"/>
        <v>3.5999999999999997E-2</v>
      </c>
      <c r="Q12" s="3"/>
      <c r="R12" s="3">
        <f>SUM(R11:R11)</f>
        <v>6.6</v>
      </c>
    </row>
    <row r="13" spans="1:18" s="10" customFormat="1" ht="21">
      <c r="A13" s="24"/>
      <c r="B13" s="59" t="s">
        <v>32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s="10" customFormat="1" ht="18">
      <c r="A14" s="25"/>
      <c r="B14" s="26" t="s">
        <v>28</v>
      </c>
      <c r="C14" s="2">
        <v>10</v>
      </c>
      <c r="D14" s="2">
        <f>C14*0.2</f>
        <v>2</v>
      </c>
      <c r="E14" s="2">
        <f>C14-D14</f>
        <v>8</v>
      </c>
      <c r="F14" s="2">
        <f>E14*1.3%</f>
        <v>0.10400000000000001</v>
      </c>
      <c r="G14" s="27">
        <f>E14*0.001</f>
        <v>8.0000000000000002E-3</v>
      </c>
      <c r="H14" s="2">
        <f>E14*0.072</f>
        <v>0.57599999999999996</v>
      </c>
      <c r="I14" s="2">
        <f>E14*0.3</f>
        <v>2.4</v>
      </c>
      <c r="J14" s="2">
        <f>E14*0.06%</f>
        <v>4.7999999999999996E-3</v>
      </c>
      <c r="K14" s="2">
        <f>E14*5%</f>
        <v>0.4</v>
      </c>
      <c r="L14" s="2">
        <v>0</v>
      </c>
      <c r="M14" s="2">
        <f>E14*51%</f>
        <v>4.08</v>
      </c>
      <c r="N14" s="2">
        <f>E14*55%</f>
        <v>4.4000000000000004</v>
      </c>
      <c r="O14" s="2">
        <f>E14*38%</f>
        <v>3.04</v>
      </c>
      <c r="P14" s="2">
        <f>E14*0.7%</f>
        <v>5.5999999999999994E-2</v>
      </c>
      <c r="Q14" s="2">
        <v>60</v>
      </c>
      <c r="R14" s="19">
        <f>C14/1000*60</f>
        <v>0.6</v>
      </c>
    </row>
    <row r="15" spans="1:18" s="10" customFormat="1" ht="18">
      <c r="A15" s="28"/>
      <c r="B15" s="26" t="s">
        <v>29</v>
      </c>
      <c r="C15" s="29">
        <v>6</v>
      </c>
      <c r="D15" s="29">
        <v>0</v>
      </c>
      <c r="E15" s="29">
        <f>C15-D15</f>
        <v>6</v>
      </c>
      <c r="F15" s="29">
        <v>0</v>
      </c>
      <c r="G15" s="30">
        <f>E15*0.999</f>
        <v>5.9939999999999998</v>
      </c>
      <c r="H15" s="29">
        <v>0</v>
      </c>
      <c r="I15" s="29">
        <f>E15*8.99</f>
        <v>53.94</v>
      </c>
      <c r="J15" s="29">
        <f>E15*0.06%</f>
        <v>3.5999999999999999E-3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180</v>
      </c>
      <c r="R15" s="29">
        <f>C15/1000*180</f>
        <v>1.08</v>
      </c>
    </row>
    <row r="16" spans="1:18" s="10" customFormat="1" ht="18">
      <c r="A16" s="25"/>
      <c r="B16" s="26" t="s">
        <v>30</v>
      </c>
      <c r="C16" s="2">
        <v>25</v>
      </c>
      <c r="D16" s="2">
        <f>C16*0.2</f>
        <v>5</v>
      </c>
      <c r="E16" s="2">
        <f>C16-D16</f>
        <v>20</v>
      </c>
      <c r="F16" s="2">
        <f>E16*0.018</f>
        <v>0.36</v>
      </c>
      <c r="G16" s="27">
        <f>E16*0.001</f>
        <v>0.02</v>
      </c>
      <c r="H16" s="2">
        <f>E16*0.047</f>
        <v>0.94</v>
      </c>
      <c r="I16" s="2">
        <f>E16*0.27</f>
        <v>5.4</v>
      </c>
      <c r="J16" s="2">
        <f>E16*0.03%</f>
        <v>5.9999999999999993E-3</v>
      </c>
      <c r="K16" s="2">
        <f>E16*45%</f>
        <v>9</v>
      </c>
      <c r="L16" s="2">
        <v>0</v>
      </c>
      <c r="M16" s="2">
        <f>E16*48%</f>
        <v>9.6</v>
      </c>
      <c r="N16" s="2">
        <f>E16*31%</f>
        <v>6.2</v>
      </c>
      <c r="O16" s="2">
        <f>E16*16%</f>
        <v>3.2</v>
      </c>
      <c r="P16" s="2">
        <f>E16*0.6%</f>
        <v>0.12</v>
      </c>
      <c r="Q16" s="2">
        <v>50</v>
      </c>
      <c r="R16" s="19">
        <f>C16/1000*50</f>
        <v>1.25</v>
      </c>
    </row>
    <row r="17" spans="1:18" s="11" customFormat="1" ht="18">
      <c r="A17" s="25"/>
      <c r="B17" s="26" t="s">
        <v>31</v>
      </c>
      <c r="C17" s="2">
        <v>5</v>
      </c>
      <c r="D17" s="2">
        <v>0</v>
      </c>
      <c r="E17" s="2">
        <v>3</v>
      </c>
      <c r="F17" s="2">
        <v>0</v>
      </c>
      <c r="G17" s="27">
        <f>E17*0.999</f>
        <v>2.9969999999999999</v>
      </c>
      <c r="H17" s="2">
        <v>0</v>
      </c>
      <c r="I17" s="2">
        <f>E17*8.99%</f>
        <v>0.26970000000000005</v>
      </c>
      <c r="J17" s="2">
        <f>E17*0.06%</f>
        <v>1.8E-3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19">
        <f>C17/1000*150</f>
        <v>0.75</v>
      </c>
    </row>
    <row r="18" spans="1:18" s="12" customFormat="1" ht="18">
      <c r="A18" s="25"/>
      <c r="B18" s="31" t="s">
        <v>19</v>
      </c>
      <c r="C18" s="32">
        <f>SUM(C14:C17)</f>
        <v>46</v>
      </c>
      <c r="D18" s="32">
        <f t="shared" ref="D18:P18" si="2">SUM(D14:D17)</f>
        <v>7</v>
      </c>
      <c r="E18" s="32">
        <f t="shared" si="2"/>
        <v>37</v>
      </c>
      <c r="F18" s="32">
        <f t="shared" si="2"/>
        <v>0.46399999999999997</v>
      </c>
      <c r="G18" s="32">
        <f t="shared" si="2"/>
        <v>9.0189999999999984</v>
      </c>
      <c r="H18" s="32">
        <f t="shared" si="2"/>
        <v>1.516</v>
      </c>
      <c r="I18" s="32">
        <f t="shared" si="2"/>
        <v>62.009699999999995</v>
      </c>
      <c r="J18" s="32">
        <f t="shared" si="2"/>
        <v>1.6199999999999999E-2</v>
      </c>
      <c r="K18" s="32">
        <f t="shared" si="2"/>
        <v>9.4</v>
      </c>
      <c r="L18" s="32">
        <f t="shared" si="2"/>
        <v>0</v>
      </c>
      <c r="M18" s="32">
        <f t="shared" si="2"/>
        <v>13.68</v>
      </c>
      <c r="N18" s="32">
        <f t="shared" si="2"/>
        <v>10.600000000000001</v>
      </c>
      <c r="O18" s="32">
        <f t="shared" si="2"/>
        <v>6.24</v>
      </c>
      <c r="P18" s="32">
        <f t="shared" si="2"/>
        <v>0.17599999999999999</v>
      </c>
      <c r="Q18" s="32"/>
      <c r="R18" s="32">
        <f>SUM(R14:R17)</f>
        <v>3.68</v>
      </c>
    </row>
    <row r="19" spans="1:18" s="12" customFormat="1" ht="18">
      <c r="A19" s="5"/>
      <c r="B19" s="62" t="s">
        <v>33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s="6" customFormat="1" ht="18">
      <c r="A20" s="5"/>
      <c r="B20" s="4" t="s">
        <v>19</v>
      </c>
      <c r="C20" s="3">
        <v>50</v>
      </c>
      <c r="D20" s="3">
        <v>0</v>
      </c>
      <c r="E20" s="3">
        <v>50</v>
      </c>
      <c r="F20" s="3">
        <f>E20*7.9%</f>
        <v>3.95</v>
      </c>
      <c r="G20" s="3">
        <f>E20*1%</f>
        <v>0.5</v>
      </c>
      <c r="H20" s="3">
        <f>E20*48.1%</f>
        <v>24.05</v>
      </c>
      <c r="I20" s="3">
        <f>E20*239%</f>
        <v>119.5</v>
      </c>
      <c r="J20" s="3">
        <f>E20*0.16%</f>
        <v>0.08</v>
      </c>
      <c r="K20" s="3">
        <v>0</v>
      </c>
      <c r="L20" s="3">
        <v>0</v>
      </c>
      <c r="M20" s="3">
        <f>E20*23%</f>
        <v>11.5</v>
      </c>
      <c r="N20" s="3">
        <f>E20*87%</f>
        <v>43.5</v>
      </c>
      <c r="O20" s="3">
        <f>E20*33%</f>
        <v>16.5</v>
      </c>
      <c r="P20" s="3">
        <f>E20*2%</f>
        <v>1</v>
      </c>
      <c r="Q20" s="3">
        <v>50</v>
      </c>
      <c r="R20" s="3">
        <f>C20/1000*50</f>
        <v>2.5</v>
      </c>
    </row>
    <row r="21" spans="1:18" s="12" customFormat="1" ht="18">
      <c r="A21" s="21"/>
      <c r="B21" s="62" t="s">
        <v>35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s="12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ht="18">
      <c r="A23" s="5"/>
      <c r="B23" s="33" t="s">
        <v>34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ht="18">
      <c r="A24" s="5"/>
      <c r="B24" s="4" t="s">
        <v>25</v>
      </c>
      <c r="C24" s="22">
        <v>3</v>
      </c>
      <c r="D24" s="3">
        <v>0</v>
      </c>
      <c r="E24" s="22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22">
        <f>C24/1000*20</f>
        <v>0.06</v>
      </c>
    </row>
    <row r="25" spans="1:18" ht="23.4">
      <c r="A25" s="5"/>
      <c r="B25" s="23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v>60</v>
      </c>
    </row>
    <row r="26" spans="1:18">
      <c r="R26" s="6"/>
    </row>
    <row r="27" spans="1:18">
      <c r="R27" s="12"/>
    </row>
    <row r="28" spans="1:18">
      <c r="R28" s="12"/>
    </row>
  </sheetData>
  <mergeCells count="26">
    <mergeCell ref="B21:R21"/>
    <mergeCell ref="B10:R10"/>
    <mergeCell ref="B19:R19"/>
    <mergeCell ref="J3:J4"/>
    <mergeCell ref="K3:K4"/>
    <mergeCell ref="M2:P2"/>
    <mergeCell ref="F2:F4"/>
    <mergeCell ref="L3:L4"/>
    <mergeCell ref="M3:M4"/>
    <mergeCell ref="N3:N4"/>
    <mergeCell ref="B23:R23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3:R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2022-03-10T17:48:24Z</dcterms:modified>
</cp:coreProperties>
</file>