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0" i="1"/>
  <c r="P20"/>
  <c r="O20"/>
  <c r="N20"/>
  <c r="M20"/>
  <c r="L20"/>
  <c r="K20"/>
  <c r="J20"/>
  <c r="I20"/>
  <c r="H20"/>
  <c r="G20"/>
  <c r="F20"/>
  <c r="C20"/>
  <c r="D19"/>
  <c r="D20" s="1"/>
  <c r="E22"/>
  <c r="G22" s="1"/>
  <c r="I22"/>
  <c r="R22"/>
  <c r="L16"/>
  <c r="D16"/>
  <c r="C16"/>
  <c r="G15"/>
  <c r="E15"/>
  <c r="J15" s="1"/>
  <c r="G14"/>
  <c r="E14"/>
  <c r="J14" s="1"/>
  <c r="E13"/>
  <c r="P13" s="1"/>
  <c r="D13"/>
  <c r="R12"/>
  <c r="R16" s="1"/>
  <c r="O12"/>
  <c r="J12"/>
  <c r="F12"/>
  <c r="E12"/>
  <c r="M12" s="1"/>
  <c r="D12"/>
  <c r="O11"/>
  <c r="J11"/>
  <c r="F11"/>
  <c r="E11"/>
  <c r="M11" s="1"/>
  <c r="D11"/>
  <c r="R24"/>
  <c r="E24"/>
  <c r="K9"/>
  <c r="R8"/>
  <c r="P8"/>
  <c r="G8"/>
  <c r="F8"/>
  <c r="E8"/>
  <c r="O8" s="1"/>
  <c r="R7"/>
  <c r="P7"/>
  <c r="P9" s="1"/>
  <c r="J7"/>
  <c r="J9" s="1"/>
  <c r="F7"/>
  <c r="E7"/>
  <c r="N7" s="1"/>
  <c r="R6"/>
  <c r="O6"/>
  <c r="N6"/>
  <c r="J6"/>
  <c r="G6"/>
  <c r="F6"/>
  <c r="E6"/>
  <c r="M6" s="1"/>
  <c r="H22" l="1"/>
  <c r="F22"/>
  <c r="F16"/>
  <c r="N12"/>
  <c r="M13"/>
  <c r="M16" s="1"/>
  <c r="G11"/>
  <c r="K11"/>
  <c r="P11"/>
  <c r="P16" s="1"/>
  <c r="G12"/>
  <c r="K12"/>
  <c r="P12"/>
  <c r="F13"/>
  <c r="J13"/>
  <c r="J16" s="1"/>
  <c r="O13"/>
  <c r="O16" s="1"/>
  <c r="I14"/>
  <c r="I15"/>
  <c r="E16"/>
  <c r="I13"/>
  <c r="N13"/>
  <c r="I11"/>
  <c r="N11"/>
  <c r="N16" s="1"/>
  <c r="I12"/>
  <c r="H13"/>
  <c r="H11"/>
  <c r="H12"/>
  <c r="G13"/>
  <c r="K13"/>
  <c r="R9"/>
  <c r="F9"/>
  <c r="M8"/>
  <c r="K6"/>
  <c r="L8"/>
  <c r="L9" s="1"/>
  <c r="O7"/>
  <c r="O9" s="1"/>
  <c r="H6"/>
  <c r="L6"/>
  <c r="P6"/>
  <c r="G7"/>
  <c r="G9" s="1"/>
  <c r="M7"/>
  <c r="M9" s="1"/>
  <c r="H8"/>
  <c r="N8"/>
  <c r="N9" s="1"/>
  <c r="I7"/>
  <c r="I6"/>
  <c r="H7"/>
  <c r="H9" s="1"/>
  <c r="I8"/>
  <c r="H16" l="1"/>
  <c r="I16"/>
  <c r="G16"/>
  <c r="K16"/>
  <c r="I9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<sst xmlns="http://schemas.openxmlformats.org/spreadsheetml/2006/main" count="42" uniqueCount="38">
  <si>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</si>
  <si>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</si>
  <si>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</si>
  <si>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</si>
  <si>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</si>
  <si>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</si>
  <si>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</si>
  <si>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</si>
  <si>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</si>
  <si>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</si>
  <si>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</si>
  <si>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</si>
  <si>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</si>
  <si>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</si>
  <si>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</si>
  <si>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</si>
  <si>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</si>
  <si>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</si>
  <si>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</si>
  <si>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</si>
  <si>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</si>
  <si>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сумма</t>
  </si>
  <si>
    <t>всего грамм</t>
  </si>
  <si>
    <t>молоко</t>
  </si>
  <si>
    <t>рис</t>
  </si>
  <si>
    <t>масло сливочное</t>
  </si>
  <si>
    <t>соль</t>
  </si>
  <si>
    <t xml:space="preserve">1.каша пшеничная молочная </t>
  </si>
  <si>
    <t>капуста</t>
  </si>
  <si>
    <t>морковь</t>
  </si>
  <si>
    <t xml:space="preserve">лук </t>
  </si>
  <si>
    <t>зел.горох</t>
  </si>
  <si>
    <t>растит. масло</t>
  </si>
  <si>
    <t xml:space="preserve">     2.салат овощной</t>
  </si>
  <si>
    <t>4.сок натуральный</t>
  </si>
  <si>
    <t>5.яблоки</t>
  </si>
  <si>
    <t>6.соль</t>
  </si>
  <si>
    <t>10.01.2022 г.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</si>
</sst>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2" fontId="7" fillId="0" borderId="1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2" fontId="20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164" fontId="0" fillId="0" borderId="1" xfId="0" applyNumberFormat="1" applyBorder="1"/>
    <xf numFmtId="0" fontId="22" fillId="2" borderId="1" xfId="1" applyNumberFormat="1" applyFont="1" applyFill="1" applyBorder="1" applyAlignment="1" applyProtection="1">
      <alignment vertical="center" wrapText="1"/>
    </xf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9" fillId="0" borderId="1" xfId="1" applyNumberFormat="1" applyFont="1" applyFill="1" applyBorder="1" applyAlignment="1" applyProtection="1">
      <alignment horizontal="left" vertical="top" wrapText="1"/>
    </xf>
    <xf numFmtId="1" fontId="7" fillId="0" borderId="1" xfId="0" applyNumberFormat="1" applyFont="1" applyBorder="1"/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20</v>
      </c>
      <c r="C1" s="18"/>
      <c r="D1" s="18"/>
      <c r="E1" s="18"/>
      <c r="F1" s="18"/>
      <c r="G1" s="18"/>
      <c r="H1" s="18"/>
      <c r="I1" s="18" t="s">
        <v>1</v>
      </c>
      <c r="J1" s="19" t="s">
        <v>37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25"/>
      <c r="B2" s="57" t="s">
        <v>5</v>
      </c>
      <c r="C2" s="27" t="s">
        <v>22</v>
      </c>
      <c r="D2" s="42" t="s">
        <v>6</v>
      </c>
      <c r="E2" s="42" t="s">
        <v>7</v>
      </c>
      <c r="F2" s="40" t="s">
        <v>2</v>
      </c>
      <c r="G2" s="40" t="s">
        <v>3</v>
      </c>
      <c r="H2" s="40" t="s">
        <v>4</v>
      </c>
      <c r="I2" s="40" t="s">
        <v>8</v>
      </c>
      <c r="J2" s="30" t="s">
        <v>9</v>
      </c>
      <c r="K2" s="30"/>
      <c r="L2" s="30"/>
      <c r="M2" s="30" t="s">
        <v>10</v>
      </c>
      <c r="N2" s="30"/>
      <c r="O2" s="30"/>
      <c r="P2" s="30"/>
      <c r="Q2" s="46" t="s">
        <v>11</v>
      </c>
      <c r="R2" s="37" t="s">
        <v>21</v>
      </c>
    </row>
    <row r="3" spans="1:18" ht="24" customHeight="1">
      <c r="A3" s="26"/>
      <c r="B3" s="58"/>
      <c r="C3" s="28"/>
      <c r="D3" s="43"/>
      <c r="E3" s="43"/>
      <c r="F3" s="45"/>
      <c r="G3" s="45"/>
      <c r="H3" s="45"/>
      <c r="I3" s="45"/>
      <c r="J3" s="40" t="s">
        <v>12</v>
      </c>
      <c r="K3" s="49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18</v>
      </c>
      <c r="Q3" s="47"/>
      <c r="R3" s="38"/>
    </row>
    <row r="4" spans="1:18" ht="24" customHeight="1">
      <c r="A4" s="21"/>
      <c r="B4" s="22"/>
      <c r="C4" s="29"/>
      <c r="D4" s="44"/>
      <c r="E4" s="44"/>
      <c r="F4" s="41"/>
      <c r="G4" s="41"/>
      <c r="H4" s="41"/>
      <c r="I4" s="41"/>
      <c r="J4" s="41"/>
      <c r="K4" s="50"/>
      <c r="L4" s="41"/>
      <c r="M4" s="41"/>
      <c r="N4" s="41"/>
      <c r="O4" s="41"/>
      <c r="P4" s="41"/>
      <c r="Q4" s="48"/>
      <c r="R4" s="39"/>
    </row>
    <row r="5" spans="1:18" s="6" customFormat="1" ht="19.2" customHeight="1">
      <c r="A5" s="15"/>
      <c r="B5" s="31" t="s">
        <v>27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</row>
    <row r="6" spans="1:18" s="7" customFormat="1" ht="22.5" customHeight="1">
      <c r="A6" s="15"/>
      <c r="B6" s="14" t="s">
        <v>23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110</v>
      </c>
      <c r="R6" s="23">
        <f>C6/1000*110</f>
        <v>6.6</v>
      </c>
    </row>
    <row r="7" spans="1:18" s="8" customFormat="1" ht="19.5" customHeight="1">
      <c r="A7" s="15"/>
      <c r="B7" s="14" t="s">
        <v>24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75</v>
      </c>
      <c r="R7" s="2">
        <f>C7/1000*75</f>
        <v>3.4499999999999997</v>
      </c>
    </row>
    <row r="8" spans="1:18" s="7" customFormat="1" ht="22.5" customHeight="1">
      <c r="A8" s="15"/>
      <c r="B8" s="14" t="s">
        <v>25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3">
        <f>C8/1000*480</f>
        <v>7.1999999999999993</v>
      </c>
    </row>
    <row r="9" spans="1:18" s="7" customFormat="1" ht="22.5" customHeight="1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5"/>
      <c r="B10" s="51" t="s">
        <v>33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</row>
    <row r="11" spans="1:18" s="6" customFormat="1" ht="18">
      <c r="A11" s="5"/>
      <c r="B11" s="14" t="s">
        <v>28</v>
      </c>
      <c r="C11" s="2">
        <v>3.9E-2</v>
      </c>
      <c r="D11" s="2">
        <f>C11*0.25</f>
        <v>9.75E-3</v>
      </c>
      <c r="E11" s="2">
        <f>C11-D11</f>
        <v>2.9249999999999998E-2</v>
      </c>
      <c r="F11" s="2">
        <f>E11*2%</f>
        <v>5.8500000000000002E-4</v>
      </c>
      <c r="G11" s="2">
        <f>E11*0.4%</f>
        <v>1.17E-4</v>
      </c>
      <c r="H11" s="2">
        <f>E11*16.3%</f>
        <v>4.7677500000000003E-3</v>
      </c>
      <c r="I11" s="2">
        <f>E11*80%</f>
        <v>2.3400000000000001E-2</v>
      </c>
      <c r="J11" s="2">
        <f>E11*0.12%</f>
        <v>3.5099999999999993E-5</v>
      </c>
      <c r="K11" s="2">
        <f>E11*20%</f>
        <v>5.8500000000000002E-3</v>
      </c>
      <c r="L11" s="2">
        <v>0</v>
      </c>
      <c r="M11" s="2">
        <f>E11*10%</f>
        <v>2.9250000000000001E-3</v>
      </c>
      <c r="N11" s="2">
        <f>E11*58%</f>
        <v>1.6964999999999997E-2</v>
      </c>
      <c r="O11" s="2">
        <f>E11*23%</f>
        <v>6.7275E-3</v>
      </c>
      <c r="P11" s="2">
        <f>E11*0.9%</f>
        <v>2.6325000000000003E-4</v>
      </c>
      <c r="Q11" s="2">
        <v>25</v>
      </c>
      <c r="R11" s="2">
        <v>1.6</v>
      </c>
    </row>
    <row r="12" spans="1:18" s="10" customFormat="1" ht="22.2" customHeight="1">
      <c r="A12" s="5"/>
      <c r="B12" s="14" t="s">
        <v>29</v>
      </c>
      <c r="C12" s="2">
        <v>6.5000000000000002E-2</v>
      </c>
      <c r="D12" s="2">
        <f>C12*0.2</f>
        <v>1.3000000000000001E-2</v>
      </c>
      <c r="E12" s="2">
        <f>C12-D12</f>
        <v>5.2000000000000005E-2</v>
      </c>
      <c r="F12" s="2">
        <f>E12*1.3%</f>
        <v>6.7600000000000017E-4</v>
      </c>
      <c r="G12" s="59">
        <f>E12*0.001</f>
        <v>5.2000000000000004E-5</v>
      </c>
      <c r="H12" s="2">
        <f>E12*0.072</f>
        <v>3.7439999999999999E-3</v>
      </c>
      <c r="I12" s="2">
        <f>E12*0.3</f>
        <v>1.5600000000000001E-2</v>
      </c>
      <c r="J12" s="2">
        <f>E12*0.06%</f>
        <v>3.1199999999999999E-5</v>
      </c>
      <c r="K12" s="2">
        <f>E12*5%</f>
        <v>2.6000000000000003E-3</v>
      </c>
      <c r="L12" s="2">
        <v>0</v>
      </c>
      <c r="M12" s="2">
        <f>E12*51%</f>
        <v>2.6520000000000002E-2</v>
      </c>
      <c r="N12" s="2">
        <f>E12*55%</f>
        <v>2.8600000000000004E-2</v>
      </c>
      <c r="O12" s="2">
        <f>E12*38%</f>
        <v>1.9760000000000003E-2</v>
      </c>
      <c r="P12" s="2">
        <f>E12*0.7%</f>
        <v>3.6400000000000001E-4</v>
      </c>
      <c r="Q12" s="2">
        <v>55</v>
      </c>
      <c r="R12" s="14">
        <f>C12/1000*60</f>
        <v>3.9000000000000007E-3</v>
      </c>
    </row>
    <row r="13" spans="1:18" s="11" customFormat="1" ht="22.2" customHeight="1">
      <c r="A13" s="5"/>
      <c r="B13" s="60" t="s">
        <v>30</v>
      </c>
      <c r="C13" s="2">
        <v>0.02</v>
      </c>
      <c r="D13" s="2">
        <f>C13*0.2</f>
        <v>4.0000000000000001E-3</v>
      </c>
      <c r="E13" s="2">
        <f>C13-D13</f>
        <v>1.6E-2</v>
      </c>
      <c r="F13" s="2">
        <f>E13*0.015</f>
        <v>2.4000000000000001E-4</v>
      </c>
      <c r="G13" s="2">
        <f>E13*0.001</f>
        <v>1.5999999999999999E-5</v>
      </c>
      <c r="H13" s="2">
        <f>E13*0.091</f>
        <v>1.456E-3</v>
      </c>
      <c r="I13" s="2">
        <f>E13*0.42</f>
        <v>6.7200000000000003E-3</v>
      </c>
      <c r="J13" s="2">
        <f>E13*0.02%</f>
        <v>3.2000000000000003E-6</v>
      </c>
      <c r="K13" s="2">
        <f>E13*10%</f>
        <v>1.6000000000000001E-3</v>
      </c>
      <c r="L13" s="2">
        <v>0</v>
      </c>
      <c r="M13" s="2">
        <f>E13*37%</f>
        <v>5.9199999999999999E-3</v>
      </c>
      <c r="N13" s="2">
        <f>E13*43%</f>
        <v>6.8799999999999998E-3</v>
      </c>
      <c r="O13" s="2">
        <f>E13*22%</f>
        <v>3.5200000000000001E-3</v>
      </c>
      <c r="P13" s="2">
        <f>E13*1.4%</f>
        <v>2.2399999999999997E-4</v>
      </c>
      <c r="Q13" s="2">
        <v>35</v>
      </c>
      <c r="R13" s="2">
        <v>3.5000000000000003E-2</v>
      </c>
    </row>
    <row r="14" spans="1:18" s="11" customFormat="1" ht="18">
      <c r="A14" s="61"/>
      <c r="B14" s="60" t="s">
        <v>31</v>
      </c>
      <c r="C14" s="62">
        <v>5.2999999999999999E-2</v>
      </c>
      <c r="D14" s="62">
        <v>0</v>
      </c>
      <c r="E14" s="62">
        <f>C14-D14</f>
        <v>5.2999999999999999E-2</v>
      </c>
      <c r="F14" s="62">
        <v>0</v>
      </c>
      <c r="G14" s="63">
        <f>E14*0.999</f>
        <v>5.2947000000000001E-2</v>
      </c>
      <c r="H14" s="62">
        <v>0</v>
      </c>
      <c r="I14" s="62">
        <f>E14*8.99</f>
        <v>0.47647</v>
      </c>
      <c r="J14" s="62">
        <f>E14*0.06%</f>
        <v>3.1799999999999994E-5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58</v>
      </c>
      <c r="R14" s="62">
        <v>2.8999999999999998E-3</v>
      </c>
    </row>
    <row r="15" spans="1:18" s="11" customFormat="1" ht="31.2">
      <c r="A15" s="5"/>
      <c r="B15" s="60" t="s">
        <v>32</v>
      </c>
      <c r="C15" s="2">
        <v>0.01</v>
      </c>
      <c r="D15" s="2">
        <v>0</v>
      </c>
      <c r="E15" s="2">
        <f>C15-D15</f>
        <v>0.01</v>
      </c>
      <c r="F15" s="2">
        <v>0</v>
      </c>
      <c r="G15" s="59">
        <f>E15*0.999</f>
        <v>9.9900000000000006E-3</v>
      </c>
      <c r="H15" s="2">
        <v>0</v>
      </c>
      <c r="I15" s="2">
        <f>E15*8.99</f>
        <v>8.9900000000000008E-2</v>
      </c>
      <c r="J15" s="2">
        <f>E15*0.06%</f>
        <v>5.9999999999999993E-6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145</v>
      </c>
      <c r="R15" s="2">
        <v>1.4499999999999999E-3</v>
      </c>
    </row>
    <row r="16" spans="1:18" s="11" customFormat="1" ht="18">
      <c r="A16" s="5"/>
      <c r="B16" s="64" t="s">
        <v>19</v>
      </c>
      <c r="C16" s="3">
        <f t="shared" ref="C16:P16" si="1">SUM(C11:C15)</f>
        <v>0.18700000000000003</v>
      </c>
      <c r="D16" s="3">
        <f t="shared" si="1"/>
        <v>2.6749999999999999E-2</v>
      </c>
      <c r="E16" s="3">
        <f t="shared" si="1"/>
        <v>0.16025</v>
      </c>
      <c r="F16" s="3">
        <f t="shared" si="1"/>
        <v>1.5010000000000002E-3</v>
      </c>
      <c r="G16" s="3">
        <f t="shared" si="1"/>
        <v>6.3121999999999998E-2</v>
      </c>
      <c r="H16" s="3">
        <f t="shared" si="1"/>
        <v>9.9677500000000009E-3</v>
      </c>
      <c r="I16" s="3">
        <f t="shared" si="1"/>
        <v>0.61209000000000002</v>
      </c>
      <c r="J16" s="3">
        <f t="shared" si="1"/>
        <v>1.0729999999999997E-4</v>
      </c>
      <c r="K16" s="3">
        <f t="shared" si="1"/>
        <v>1.0050000000000002E-2</v>
      </c>
      <c r="L16" s="3">
        <f t="shared" si="1"/>
        <v>0</v>
      </c>
      <c r="M16" s="3">
        <f t="shared" si="1"/>
        <v>3.5365000000000001E-2</v>
      </c>
      <c r="N16" s="3">
        <f t="shared" si="1"/>
        <v>5.2444999999999999E-2</v>
      </c>
      <c r="O16" s="3">
        <f t="shared" si="1"/>
        <v>3.0007500000000003E-2</v>
      </c>
      <c r="P16" s="3">
        <f t="shared" si="1"/>
        <v>8.5125000000000001E-4</v>
      </c>
      <c r="Q16" s="3"/>
      <c r="R16" s="3">
        <f t="shared" ref="R16" si="2">SUM(R11:R15)</f>
        <v>1.6432499999999999</v>
      </c>
    </row>
    <row r="17" spans="1:18" s="11" customFormat="1" ht="18">
      <c r="A17" s="5"/>
      <c r="B17" s="34" t="s">
        <v>34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1:18" s="11" customFormat="1" ht="18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s="12" customFormat="1" ht="18">
      <c r="A19" s="65"/>
      <c r="B19" s="2"/>
      <c r="C19" s="2">
        <v>0.2</v>
      </c>
      <c r="D19" s="3">
        <f>SUM(D18:D18)</f>
        <v>0</v>
      </c>
      <c r="E19" s="2">
        <v>150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70</v>
      </c>
      <c r="R19" s="2">
        <v>1.4E-2</v>
      </c>
    </row>
    <row r="20" spans="1:18" s="13" customFormat="1" ht="18">
      <c r="A20" s="65"/>
      <c r="B20" s="4" t="s">
        <v>19</v>
      </c>
      <c r="C20" s="3">
        <f>SUM(C18:C19)</f>
        <v>0.2</v>
      </c>
      <c r="D20" s="3">
        <f>SUM(D19:D19)</f>
        <v>0</v>
      </c>
      <c r="E20" s="3">
        <v>150</v>
      </c>
      <c r="F20" s="3">
        <f t="shared" ref="F20:P20" si="3">SUM(F19:F19)</f>
        <v>0</v>
      </c>
      <c r="G20" s="3">
        <f t="shared" si="3"/>
        <v>0</v>
      </c>
      <c r="H20" s="3">
        <f t="shared" si="3"/>
        <v>0</v>
      </c>
      <c r="I20" s="3">
        <f t="shared" si="3"/>
        <v>0</v>
      </c>
      <c r="J20" s="3">
        <f t="shared" si="3"/>
        <v>0</v>
      </c>
      <c r="K20" s="3">
        <f t="shared" si="3"/>
        <v>0</v>
      </c>
      <c r="L20" s="3">
        <f t="shared" si="3"/>
        <v>0</v>
      </c>
      <c r="M20" s="3">
        <f t="shared" si="3"/>
        <v>0</v>
      </c>
      <c r="N20" s="3">
        <f t="shared" si="3"/>
        <v>0</v>
      </c>
      <c r="O20" s="3">
        <f t="shared" si="3"/>
        <v>0</v>
      </c>
      <c r="P20" s="3">
        <f t="shared" si="3"/>
        <v>0</v>
      </c>
      <c r="Q20" s="3"/>
      <c r="R20" s="3">
        <f>SUM(R18:R19)</f>
        <v>1.4E-2</v>
      </c>
    </row>
    <row r="21" spans="1:18" s="13" customFormat="1" ht="18">
      <c r="A21" s="5"/>
      <c r="B21" s="34" t="s">
        <v>35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7"/>
    </row>
    <row r="22" spans="1:18" s="6" customFormat="1" ht="18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s="13" customFormat="1" ht="18">
      <c r="A23" s="5"/>
      <c r="B23" s="54" t="s">
        <v>36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</row>
    <row r="24" spans="1:18" s="13" customFormat="1" ht="18">
      <c r="A24" s="5"/>
      <c r="B24" s="4" t="s">
        <v>26</v>
      </c>
      <c r="C24" s="16">
        <v>3</v>
      </c>
      <c r="D24" s="3">
        <v>0</v>
      </c>
      <c r="E24" s="16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16">
        <f>C24/1000*20</f>
        <v>0.06</v>
      </c>
    </row>
    <row r="25" spans="1:18" s="13" customFormat="1" ht="23.4">
      <c r="A25" s="24"/>
      <c r="B25" s="17" t="s">
        <v>19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>
        <v>61</v>
      </c>
    </row>
  </sheetData>
  <mergeCells count="25">
    <mergeCell ref="M2:P2"/>
    <mergeCell ref="B10:R10"/>
    <mergeCell ref="B17:R17"/>
    <mergeCell ref="B23:R23"/>
    <mergeCell ref="F2:F4"/>
    <mergeCell ref="B2:B3"/>
    <mergeCell ref="L3:L4"/>
    <mergeCell ref="M3:M4"/>
    <mergeCell ref="N3:N4"/>
    <mergeCell ref="B21:R21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2022-01-10T07:21:22Z</dcterms:modified>
</cp:coreProperties>
</file>